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natha\Desktop\SSW\"/>
    </mc:Choice>
  </mc:AlternateContent>
  <xr:revisionPtr revIDLastSave="0" documentId="8_{A6ED0B59-3B98-4AC3-8D2A-BEB9732F1842}"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 i="1" l="1"/>
  <c r="A24" i="1"/>
  <c r="A23" i="1"/>
  <c r="A22" i="1"/>
  <c r="G21" i="1"/>
  <c r="A21" i="1"/>
  <c r="A20" i="1"/>
  <c r="A19" i="1"/>
  <c r="A18" i="1"/>
  <c r="A17" i="1"/>
  <c r="A16" i="1"/>
  <c r="A15" i="1"/>
  <c r="A14" i="1"/>
  <c r="A13" i="1"/>
  <c r="G12" i="1"/>
  <c r="A12" i="1"/>
  <c r="A11" i="1"/>
  <c r="G10" i="1"/>
  <c r="A10" i="1"/>
  <c r="G9" i="1"/>
  <c r="A9" i="1"/>
  <c r="A8" i="1"/>
  <c r="A7" i="1"/>
  <c r="A6" i="1"/>
  <c r="G5" i="1"/>
  <c r="A5" i="1"/>
  <c r="A4" i="1"/>
  <c r="G3" i="1"/>
  <c r="A3" i="1"/>
</calcChain>
</file>

<file path=xl/sharedStrings.xml><?xml version="1.0" encoding="utf-8"?>
<sst xmlns="http://schemas.openxmlformats.org/spreadsheetml/2006/main" count="143" uniqueCount="131">
  <si>
    <t>This is a collaborative effort between the School of Social Work's Community Learning Lab and UniPlace Christian Church. If you have resources you'd like added, please email kshumway@illinois.edu</t>
  </si>
  <si>
    <t>Organization Name</t>
  </si>
  <si>
    <t>Resources Provided and Quantities</t>
  </si>
  <si>
    <t>Target Demographic for Distribution</t>
  </si>
  <si>
    <t>Resource Distribution Location</t>
  </si>
  <si>
    <t>Days/Hours of Operation</t>
  </si>
  <si>
    <t>Additional Information</t>
  </si>
  <si>
    <t>Volunteers/Donations: Sign-up Information</t>
  </si>
  <si>
    <t>Contact Person</t>
  </si>
  <si>
    <t>Contact Info</t>
  </si>
  <si>
    <t>75 bag lunches and 75 dinner trays</t>
  </si>
  <si>
    <t>Those in need</t>
  </si>
  <si>
    <t>401 E. Park St, Champaign, IL Enter in the 4th street entrance.</t>
  </si>
  <si>
    <t xml:space="preserve"> Wednesday March 25 lunches from 12-1:30pm and dinner trays from 5-6:30pm</t>
  </si>
  <si>
    <t>2 per person</t>
  </si>
  <si>
    <t>(217) 356-0323</t>
  </si>
  <si>
    <t>Food distribution at 3 Champaign schools</t>
  </si>
  <si>
    <t>18 &amp; under and any individual participating in the Young Adult Program</t>
  </si>
  <si>
    <t>1. Garden Hills Academy                         2. Booker T. Washington Stem Academy                                               3. Jefferson Middle School</t>
  </si>
  <si>
    <t xml:space="preserve">Beginning on Monday, March 23, we are planning to have three drive-up distribution sites open on Mondays, Wednesdays and Fridays from 10 a.m. until noon </t>
  </si>
  <si>
    <t>You must be in a vehicle with closed doors and windows in order to pick-up meals from sites. If no transportation is available, please call the Food Service Office (217) 351-3852 to set up home delivery of meal boxes.                         
The following process will be utilized by staff distributing meals at the distribution site:
Sign #1: DO NOT Roll Down Windows or Open Doors
Sign #2: How Many Children ages 18 and Younger
Sign #3: Please Pull Up to Pick-Up Site to Collect Meal Boxes</t>
  </si>
  <si>
    <t>217-351-3852</t>
  </si>
  <si>
    <t>Food pantry is distributing food at curbside pickup</t>
  </si>
  <si>
    <t>520 E. Wabash Ave. Suite 1, Rantoul IL 61866</t>
  </si>
  <si>
    <t>Mon-Fri 10am-4pm</t>
  </si>
  <si>
    <t>People need to call 893-1530 when they get to our location and we will push a shopping cart outside with food, on the east parking lot, but the pantry door.  Please do not come into the office, just call when you get here or knock on the door.</t>
  </si>
  <si>
    <t>Andy K.</t>
  </si>
  <si>
    <t>evergreen3069@yahoo.com</t>
  </si>
  <si>
    <t>Overnight Shelter</t>
  </si>
  <si>
    <t>Housing Insecure</t>
  </si>
  <si>
    <t>70 E. Washington Street, Champaign</t>
  </si>
  <si>
    <t>Mon-Sunday 8:30pm-7:30am</t>
  </si>
  <si>
    <t>We humbly ask for your continued support through prayer, donations of cleaning supplies, as well as financial support in the upcoming weeks.</t>
  </si>
  <si>
    <t>Rob Dalhaus</t>
  </si>
  <si>
    <t>Rob@cuathome.us</t>
  </si>
  <si>
    <t>Free Rides to all passengers</t>
  </si>
  <si>
    <t>Those in need of transportation</t>
  </si>
  <si>
    <t>MTD’s fixed-route bus service, ADA Paratransit, and C-CARTS</t>
  </si>
  <si>
    <t>Ongoing until futher notice</t>
  </si>
  <si>
    <t>217-384-8188</t>
  </si>
  <si>
    <t>Food distribution - One individual family member per household allowed for curbside pick up or carry out</t>
  </si>
  <si>
    <t>555 S. Maplewood Dr. Rantoul</t>
  </si>
  <si>
    <t>Monday March 23rd For curb side delivery or carry out please call and make an appointment 217-282-9607</t>
  </si>
  <si>
    <t>(217) 282-9607 cultivadoreslatinos@gmail.com</t>
  </si>
  <si>
    <t>To-Go Hot Lunches and Sack Lunches</t>
  </si>
  <si>
    <t>116 N. 1st Champaign</t>
  </si>
  <si>
    <t>7 days a week 11:00 a.m. until 12:30 p.m.</t>
  </si>
  <si>
    <t>food boxes with non-perishable items</t>
  </si>
  <si>
    <t>families of school aged children</t>
  </si>
  <si>
    <t>201 E. Park Street, Champaign</t>
  </si>
  <si>
    <t>This has been canceled</t>
  </si>
  <si>
    <t>(217) 355-5437</t>
  </si>
  <si>
    <t>Sack Lunch Drive</t>
  </si>
  <si>
    <t>Kids or those in need</t>
  </si>
  <si>
    <t>14 East Anthony Drive, Suite A, Champaign, Illinois 61820</t>
  </si>
  <si>
    <t>Sunday, March 22 12-2pm</t>
  </si>
  <si>
    <t>Lunches will be provided in a drive-thru/walk-up fasion in order to reduce the risk of illness transmission, in line with public health guidelines. If the weather does not cooperate, we will move to a walk-up fashion with tables just inside each of our three front doors.</t>
  </si>
  <si>
    <t>If you are looking for a way to help, we will accept donations at our office. We would accept the following:-Canned ravioli/ramen/anything easily heated up by a child with little need for assistance
-Fruit cups/Fruit snacks
-Individual packs of chips/crackers/goldfish, etc.
-Granola bars
-Juice boxes/capri suns
-Individual boxes/bowls of cereal</t>
  </si>
  <si>
    <t>217-359-8697</t>
  </si>
  <si>
    <r>
      <t xml:space="preserve">information and resources on </t>
    </r>
    <r>
      <rPr>
        <b/>
        <sz val="10"/>
        <rFont val="Arial"/>
      </rPr>
      <t>emergency child care</t>
    </r>
  </si>
  <si>
    <r>
      <t xml:space="preserve">Those who </t>
    </r>
    <r>
      <rPr>
        <b/>
        <sz val="10"/>
        <rFont val="Arial"/>
      </rPr>
      <t xml:space="preserve">provide </t>
    </r>
    <r>
      <rPr>
        <sz val="10"/>
        <color rgb="FF000000"/>
        <rFont val="Arial"/>
      </rPr>
      <t xml:space="preserve">or </t>
    </r>
    <r>
      <rPr>
        <b/>
        <sz val="10"/>
        <rFont val="Arial"/>
      </rPr>
      <t xml:space="preserve">need </t>
    </r>
    <r>
      <rPr>
        <sz val="10"/>
        <color rgb="FF000000"/>
        <rFont val="Arial"/>
      </rPr>
      <t>emergency childcare or volunteers who want to help</t>
    </r>
  </si>
  <si>
    <t>N/A</t>
  </si>
  <si>
    <t>The purpose of this webpage is to help you understand your options for offering and accessing child care for essential workers during this pandemic</t>
  </si>
  <si>
    <t>TO-GO dinner</t>
  </si>
  <si>
    <t>805 S. 6th St Champaign IL</t>
  </si>
  <si>
    <t>Each Monday, 5-6:30</t>
  </si>
  <si>
    <t>Info about volunteering can be found here: https://www.signupgenius.com/go/4090e45a5ae2caa8-volunteer12</t>
  </si>
  <si>
    <t>jubilee.cafe@community-ucc.org</t>
  </si>
  <si>
    <t xml:space="preserve">Free Kids Meals options: Mexican sandwich (torta) or Quesadilla along with a serving a rice, beans and juice. </t>
  </si>
  <si>
    <t>Students K-12</t>
  </si>
  <si>
    <t>100 N. Chestnut St, Champaign</t>
  </si>
  <si>
    <t>11 AM through 3 PM Mon-Fri</t>
  </si>
  <si>
    <t>Just ask for our Kids Special and we will know. No purchase is required by a parent.Please call ahead at 217.355.6400 or order through our website on the ChowNow platform for your convenience. We are asking to please provide School ID's for the amount of lunches requested.</t>
  </si>
  <si>
    <t>Donations acccepted here: https://www.gofundme.com/f/student-free-lunch-program?utm_source=customer&amp;utm_medium=copy_link-tip&amp;utm_campaign=p_cp+share-sheet</t>
  </si>
  <si>
    <t>217.355.6400</t>
  </si>
  <si>
    <t>Drive-up FREE MEALS (breakfast/lunch)</t>
  </si>
  <si>
    <t xml:space="preserve">ANY CHILD UNDER THE AGE OF 18 OR IN OUR ATLAS PROGRAM IS ELIGIBLE. Children do not need to be students of the Mahomet-Seymour CUSD #3 Schools. </t>
  </si>
  <si>
    <t xml:space="preserve">Food pick up will be at parking lot of Lincoln Trail (102 E State St, Mahomet, IL) and the eastside of Middletown Prairie Elementary School (1301 S. Bulldog Dr. Mahomet, IL) for all families from 10:00 a.m. to noon. </t>
  </si>
  <si>
    <t>10am-12 monday 23rd of march to friday the 27th. and Monday the 30th.</t>
  </si>
  <si>
    <t>Please fill out this Meal Request Google Form https://forms.gle/umrJjDGRqmQeHQfb9, AS SOON AS POSSIBLE, to request meals and delivery if needed.</t>
  </si>
  <si>
    <t>217-586-2161</t>
  </si>
  <si>
    <t>Free sack lunch: turkey and cheese sandwich, chips, applesauce and a cookie</t>
  </si>
  <si>
    <t>Children</t>
  </si>
  <si>
    <t>421 W Town Center Blvd, Champaign</t>
  </si>
  <si>
    <t>11am - 1pm, Monday through Friday</t>
  </si>
  <si>
    <t>Completely free, no other purchase is necessary</t>
  </si>
  <si>
    <t>217-355-6480</t>
  </si>
  <si>
    <t>Food pantry distribution</t>
  </si>
  <si>
    <t>any family in need, especially those families within the Garden Hills community</t>
  </si>
  <si>
    <t>Garden Hills Elementary 2001 Garden Hills Dr, Champaign, IL 61821</t>
  </si>
  <si>
    <t>STARTING 3/24/20: 2nd and 4th Tuesday of the month from 4pm-6pm</t>
  </si>
  <si>
    <t>They distribute from the back loading dock.</t>
  </si>
  <si>
    <t>Pastor Keith Harris, Andrea Miller, Julie Harris</t>
  </si>
  <si>
    <t>pantry@mckinley-foundation.org or call our offices at 217-344-0297.</t>
  </si>
  <si>
    <t>COVID Community Support Group</t>
  </si>
  <si>
    <t>Anybody is welcome to call in</t>
  </si>
  <si>
    <t xml:space="preserve">Phone Number: 312 626 6799 
Meeting ID: 794 789 524
One tap mobile
+13126266799,,794789524# US (Chicago)
+16465588656,,794789524# US (New York)
</t>
  </si>
  <si>
    <t>Starting Wednesday the 25th, every weekday at 10am</t>
  </si>
  <si>
    <t xml:space="preserve">Jermaine Raymer </t>
  </si>
  <si>
    <t>Jermaine@pacecil.org</t>
  </si>
  <si>
    <t>shower, washer/dryer, internet/computer, phone, local resources, and a job board</t>
  </si>
  <si>
    <t>70 E. Washington Street in Champaign</t>
  </si>
  <si>
    <t>Extended hrs: Mon-Fri 9-5                                                                                     Sat&amp;Sun 1-4</t>
  </si>
  <si>
    <t>Breakfast and lunch for each child</t>
  </si>
  <si>
    <t>For students aged 18 and younger and only for that day.</t>
  </si>
  <si>
    <t xml:space="preserve">Broadmeadow: main entrance under awning on west side of building
Pleasant Acres: circle drive on south side of building, not the main entrance
Northview: main entrance on north side of building
Eastlawn: SOUTH entrance under awning
Eater Jr High: SOUTH side of the school (back of the school) cafeteria door
RTHS: Main door on Sheldon
The Linden: 225 Wheat Ave
</t>
  </si>
  <si>
    <t>Starting Monday, March 23rd, meals will be ready for pick up from 9:00-10am at each of our schools, RTHS, and The Linden each morning until we return to school on Tues, March 31st.</t>
  </si>
  <si>
    <t>Meals can only be picked up by car. It is not safe to allow lines to gather as it does not follow the safety guidelines of social distancing. We are very sorry that we cannot allow you to walk up to pick up meals. When you arrive in your car, stay in your car, keep your window rolled up, and indicate to the volunteer how many meals you need. Meals are only for students aged 18 and younger and only for that day. You will receive a breakfast and a lunch for each child. The plan is to wheel the meals to your car on a cart and walk away. You will roll down your window and take the food. Once your window is rolled up we will retrieve the cart.</t>
  </si>
  <si>
    <t>Drive-thru Food Market</t>
  </si>
  <si>
    <t>Individuals in the community</t>
  </si>
  <si>
    <t>1802 N. Lincoln Ave #1023</t>
  </si>
  <si>
    <t>Wednesday’s from 10am-12pm &amp; 5pm– 6pm</t>
  </si>
  <si>
    <t>217.607.5654</t>
  </si>
  <si>
    <t>To-Go Homemade Dinners</t>
  </si>
  <si>
    <t>Parking Lot 403 S. Wright Champaign</t>
  </si>
  <si>
    <t xml:space="preserve">Starting 3/25 Each Wed and Thurs evening 6pm-7pm </t>
  </si>
  <si>
    <t>Homemade meals will be packaged in to-go boxes and available to pick up in the church parking lot. We expect that some will be getting food for their families - let us know if you need more than one!</t>
  </si>
  <si>
    <t>Have a business or community organization and like to be a financial sponsor? If so, click here for more information.</t>
  </si>
  <si>
    <t>Jessi Delost</t>
  </si>
  <si>
    <t>jessi@uniplace.org</t>
  </si>
  <si>
    <t>To-Go: 1 breakfast and 1 lunch for each student at 3 different sites</t>
  </si>
  <si>
    <t>Any child under 18 during school closures</t>
  </si>
  <si>
    <t>1. Dr. Williams Elementary: Front circle drive off Washington St. 2102 E Washington St, Urbana                                                  2. Dr. King Elementary: Goodwin circle drive 1108 Fairview Ave, Urbana                                                                                      3. Urbana High School:1002 S. Race Street  Door 9 on Tiger Lane off the gymnasium</t>
  </si>
  <si>
    <t>Weekdays</t>
  </si>
  <si>
    <t xml:space="preserve">Please remain in your vehicle with doors and windows closed. Indicate by hand signal how many meals bags you need for children 18 and under. We are all following social distancing guidelines, so please remain in your vehicle, while a staff member brings out the meals and places them on the table. After the staff member has entered the building, please exit your vehicle, collect your meals, then return to your vehicle and exit the drive-up meal line. </t>
  </si>
  <si>
    <t>usd116meals@usd116.org</t>
  </si>
  <si>
    <t>Meal bag DELIVERY (breakfast and lunch) to Urbana Neighborhoods</t>
  </si>
  <si>
    <t>Children under 18</t>
  </si>
  <si>
    <t>Meals will be available from 10am-10:45 in the following areas: Countryview: Meals will be available out by the front mailboxes in the Circle Drive
Ivanhoe: Meals will be available at the pavilion at the park
Liberty Commons: Meals will be available in the community room by the office
Loral: Meals will be available at 29 Fern St. in the empty pad
Northwood: Meals will be available in the Pavilion by the playground
Woodland Acres: Meals will be available in the front porch of office
Woods Edge: Meals will be available under the flagpole at the entrance.</t>
  </si>
  <si>
    <t>A meal bag with a breakfast and lunch will be delivered to these communities by 10 a.m. Meals will only be available until 10:45 to maintain the freshness of the meals. We are providing meals based on the number of USD116 students residing in the following areas:</t>
  </si>
  <si>
    <t>child care for essential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</si>
</sst>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color rgb="FF000000"/>
      <name val="Arial"/>
    </font>
    <font>
      <b/>
      <sz val="12"/>
      <color theme="1"/>
      <name val="Arial"/>
    </font>
    <font>
      <b/>
      <sz val="12"/>
      <color rgb="FF000000"/>
      <name val="Arial"/>
    </font>
    <font>
      <b/>
      <sz val="12"/>
      <name val="Arial"/>
    </font>
    <font>
      <u/>
      <sz val="10"/>
      <color rgb="FF0000FF"/>
      <name val="Arial"/>
    </font>
    <font>
      <sz val="10"/>
      <color rgb="FF666666"/>
      <name val="Arial"/>
    </font>
    <font>
      <sz val="10"/>
      <name val="Arial"/>
    </font>
    <font>
      <sz val="10"/>
      <color rgb="FF000000"/>
      <name val="Arial"/>
    </font>
    <font>
      <sz val="10"/>
      <color rgb="FF3B3B3B"/>
      <name val="Arial"/>
    </font>
    <font>
      <sz val="10"/>
      <color rgb="FF3B3B3B"/>
      <name val="Droid-sans"/>
    </font>
    <font>
      <sz val="10"/>
      <name val="Arial"/>
    </font>
    <font>
      <sz val="10"/>
      <color rgb="FF373737"/>
      <name val="Arial"/>
    </font>
    <font>
      <sz val="10"/>
      <color rgb="FF1C1E21"/>
      <name val="Helvetica"/>
    </font>
    <font>
      <u/>
      <sz val="10"/>
      <color rgb="FF666666"/>
      <name val="Arial"/>
    </font>
    <font>
      <sz val="10"/>
      <color rgb="FF333333"/>
      <name val="Arial"/>
    </font>
    <font>
      <sz val="10"/>
      <color rgb="FF1C1E21"/>
      <name val="Arial"/>
    </font>
    <font>
      <u/>
      <sz val="10"/>
      <color rgb="FF666666"/>
      <name val="Helvetica"/>
    </font>
    <font>
      <sz val="10"/>
      <color rgb="FF444340"/>
      <name val="Yrsa"/>
    </font>
    <font>
      <sz val="10"/>
      <color rgb="FF666666"/>
      <name val="Helvetica"/>
    </font>
    <font>
      <sz val="10"/>
      <color rgb="FF444340"/>
      <name val="Arial"/>
    </font>
    <font>
      <u/>
      <sz val="10"/>
      <color rgb="FF0000FF"/>
      <name val="Arial"/>
    </font>
    <font>
      <strike/>
      <sz val="10"/>
      <color rgb="FF1C1E21"/>
      <name val="Helvetica"/>
    </font>
    <font>
      <b/>
      <sz val="10"/>
      <color rgb="FF1C1E21"/>
      <name val="Helvetica"/>
    </font>
    <font>
      <sz val="10"/>
      <color rgb="FF3C4043"/>
      <name val="Arial"/>
    </font>
    <font>
      <sz val="10"/>
      <color theme="1"/>
      <name val="Arial"/>
    </font>
    <font>
      <sz val="10"/>
      <color rgb="FF444444"/>
      <name val="Arial"/>
    </font>
    <font>
      <sz val="10"/>
      <color rgb="FF222222"/>
      <name val="Arial"/>
    </font>
    <font>
      <sz val="10"/>
      <color rgb="FF333333"/>
      <name val="Arial"/>
    </font>
    <font>
      <u/>
      <sz val="11"/>
      <color rgb="FF1C1E21"/>
      <name val="Helvetica"/>
    </font>
    <font>
      <sz val="10"/>
      <color rgb="FF000000"/>
      <name val="Roboto"/>
    </font>
    <font>
      <b/>
      <sz val="10"/>
      <color rgb="FF192E3D"/>
      <name val="Arial"/>
    </font>
    <font>
      <u/>
      <sz val="10"/>
      <color rgb="FF000000"/>
      <name val="Inherit"/>
    </font>
    <font>
      <sz val="10"/>
      <color theme="1"/>
      <name val="Arial"/>
    </font>
    <font>
      <sz val="11"/>
      <color rgb="FF000000"/>
      <name val="Verdana"/>
    </font>
    <font>
      <sz val="10"/>
      <name val="Arial"/>
    </font>
    <font>
      <b/>
      <sz val="10"/>
      <name val="Arial"/>
    </font>
  </fonts>
  <fills count="5">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FAFAFA"/>
        <bgColor rgb="FFFAFAFA"/>
      </patternFill>
    </fill>
  </fills>
  <borders count="1">
    <border>
      <left/>
      <right/>
      <top/>
      <bottom/>
      <diagonal/>
    </border>
  </borders>
  <cellStyleXfs count="1">
    <xf numFmtId="0" fontId="0" fillId="0" borderId="0"/>
  </cellStyleXfs>
  <cellXfs count="50">
    <xf numFmtId="0" fontId="0" fillId="0" borderId="0" xfId="0" applyFont="1" applyAlignment="1"/>
    <xf numFmtId="0" fontId="1" fillId="2" borderId="0" xfId="0" applyFont="1" applyFill="1" applyAlignment="1">
      <alignment horizontal="left" wrapText="1"/>
    </xf>
    <xf numFmtId="0" fontId="2" fillId="2" borderId="0" xfId="0" applyFont="1" applyFill="1" applyAlignment="1">
      <alignment horizontal="left" wrapText="1"/>
    </xf>
    <xf numFmtId="0" fontId="3" fillId="2" borderId="0" xfId="0" applyFont="1" applyFill="1" applyAlignment="1">
      <alignment horizontal="left" wrapText="1"/>
    </xf>
    <xf numFmtId="0" fontId="4" fillId="0" borderId="0" xfId="0" applyFont="1" applyAlignment="1">
      <alignment horizontal="left" wrapText="1"/>
    </xf>
    <xf numFmtId="0" fontId="5" fillId="3" borderId="0" xfId="0" applyFont="1" applyFill="1" applyAlignment="1">
      <alignment horizontal="left" wrapText="1"/>
    </xf>
    <xf numFmtId="0" fontId="6" fillId="0" borderId="0" xfId="0" applyFont="1" applyAlignment="1">
      <alignment horizontal="left" wrapText="1"/>
    </xf>
    <xf numFmtId="0" fontId="6" fillId="0" borderId="0" xfId="0" applyFont="1" applyAlignment="1">
      <alignment horizontal="left" wrapText="1"/>
    </xf>
    <xf numFmtId="0" fontId="7" fillId="0" borderId="0" xfId="0" applyFont="1" applyAlignment="1">
      <alignment horizontal="left" wrapText="1"/>
    </xf>
    <xf numFmtId="0" fontId="8" fillId="3" borderId="0" xfId="0" applyFont="1" applyFill="1" applyAlignment="1">
      <alignment horizontal="left" wrapText="1"/>
    </xf>
    <xf numFmtId="0" fontId="9" fillId="3" borderId="0" xfId="0" applyFont="1" applyFill="1" applyAlignment="1">
      <alignment horizontal="left"/>
    </xf>
    <xf numFmtId="0" fontId="10" fillId="0" borderId="0" xfId="0" applyFont="1" applyAlignment="1">
      <alignment horizontal="left" wrapText="1"/>
    </xf>
    <xf numFmtId="0" fontId="11" fillId="3" borderId="0" xfId="0" applyFont="1" applyFill="1" applyAlignment="1">
      <alignment horizontal="left" wrapText="1"/>
    </xf>
    <xf numFmtId="0" fontId="12" fillId="3" borderId="0" xfId="0" applyFont="1" applyFill="1" applyAlignment="1">
      <alignment horizontal="left" wrapText="1"/>
    </xf>
    <xf numFmtId="0" fontId="13" fillId="3" borderId="0" xfId="0" applyFont="1" applyFill="1" applyAlignment="1">
      <alignment horizontal="left" wrapText="1"/>
    </xf>
    <xf numFmtId="0" fontId="14" fillId="3" borderId="0" xfId="0" applyFont="1" applyFill="1" applyAlignment="1">
      <alignment horizontal="left" wrapText="1"/>
    </xf>
    <xf numFmtId="0" fontId="15" fillId="3" borderId="0" xfId="0" applyFont="1" applyFill="1" applyAlignment="1">
      <alignment horizontal="left" wrapText="1"/>
    </xf>
    <xf numFmtId="0" fontId="16" fillId="3" borderId="0" xfId="0" applyFont="1" applyFill="1" applyAlignment="1">
      <alignment horizontal="left" wrapText="1"/>
    </xf>
    <xf numFmtId="0" fontId="17" fillId="3" borderId="0" xfId="0" applyFont="1" applyFill="1" applyAlignment="1">
      <alignment horizontal="left" wrapText="1"/>
    </xf>
    <xf numFmtId="0" fontId="18" fillId="3" borderId="0" xfId="0" applyFont="1" applyFill="1" applyAlignment="1">
      <alignment horizontal="left" wrapText="1"/>
    </xf>
    <xf numFmtId="0" fontId="19" fillId="3" borderId="0" xfId="0" applyFont="1" applyFill="1" applyAlignment="1">
      <alignment horizontal="left" wrapText="1"/>
    </xf>
    <xf numFmtId="0" fontId="20" fillId="0" borderId="0" xfId="0" applyFont="1" applyAlignment="1">
      <alignment horizontal="left" wrapText="1"/>
    </xf>
    <xf numFmtId="0" fontId="21" fillId="3" borderId="0" xfId="0" applyFont="1" applyFill="1" applyAlignment="1">
      <alignment horizontal="left" wrapText="1"/>
    </xf>
    <xf numFmtId="0" fontId="22" fillId="3" borderId="0" xfId="0" applyFont="1" applyFill="1" applyAlignment="1">
      <alignment horizontal="left" wrapText="1"/>
    </xf>
    <xf numFmtId="0" fontId="23" fillId="3" borderId="0" xfId="0" applyFont="1" applyFill="1" applyAlignment="1">
      <alignment horizontal="left" wrapText="1"/>
    </xf>
    <xf numFmtId="0" fontId="0" fillId="3" borderId="0" xfId="0" applyFont="1" applyFill="1" applyAlignment="1">
      <alignment wrapText="1"/>
    </xf>
    <xf numFmtId="0" fontId="24" fillId="0" borderId="0" xfId="0" applyFont="1" applyAlignment="1">
      <alignment horizontal="left" wrapText="1"/>
    </xf>
    <xf numFmtId="0" fontId="0" fillId="3" borderId="0" xfId="0" applyFont="1" applyFill="1" applyAlignment="1">
      <alignment wrapText="1"/>
    </xf>
    <xf numFmtId="0" fontId="5" fillId="3" borderId="0" xfId="0" applyFont="1" applyFill="1" applyAlignment="1">
      <alignment horizontal="left" wrapText="1"/>
    </xf>
    <xf numFmtId="0" fontId="25" fillId="3" borderId="0" xfId="0" applyFont="1" applyFill="1" applyAlignment="1">
      <alignment horizontal="left" wrapText="1"/>
    </xf>
    <xf numFmtId="0" fontId="26" fillId="3" borderId="0" xfId="0" applyFont="1" applyFill="1" applyAlignment="1">
      <alignment horizontal="left" wrapText="1"/>
    </xf>
    <xf numFmtId="0" fontId="7" fillId="0" borderId="0" xfId="0" applyFont="1" applyAlignment="1">
      <alignment horizontal="left" wrapText="1"/>
    </xf>
    <xf numFmtId="0" fontId="7" fillId="0" borderId="0" xfId="0" applyFont="1" applyAlignment="1">
      <alignment horizontal="left" wrapText="1"/>
    </xf>
    <xf numFmtId="0" fontId="27" fillId="3" borderId="0" xfId="0" applyFont="1" applyFill="1" applyAlignment="1">
      <alignment horizontal="left" wrapText="1"/>
    </xf>
    <xf numFmtId="0" fontId="6" fillId="0" borderId="0" xfId="0" applyFont="1" applyAlignment="1">
      <alignment horizontal="left"/>
    </xf>
    <xf numFmtId="0" fontId="27" fillId="3" borderId="0" xfId="0" applyFont="1" applyFill="1" applyAlignment="1">
      <alignment horizontal="left" wrapText="1"/>
    </xf>
    <xf numFmtId="0" fontId="27" fillId="3" borderId="0" xfId="0" applyFont="1" applyFill="1" applyAlignment="1">
      <alignment horizontal="left" wrapText="1"/>
    </xf>
    <xf numFmtId="0" fontId="0" fillId="3" borderId="0" xfId="0" applyFont="1" applyFill="1" applyAlignment="1">
      <alignment horizontal="left"/>
    </xf>
    <xf numFmtId="0" fontId="28" fillId="3" borderId="0" xfId="0" applyFont="1" applyFill="1" applyAlignment="1">
      <alignment horizontal="left" wrapText="1"/>
    </xf>
    <xf numFmtId="0" fontId="29" fillId="3" borderId="0" xfId="0" applyFont="1" applyFill="1" applyAlignment="1">
      <alignment horizontal="left" wrapText="1"/>
    </xf>
    <xf numFmtId="0" fontId="0" fillId="3" borderId="0" xfId="0" applyFont="1" applyFill="1" applyAlignment="1">
      <alignment horizontal="left" wrapText="1"/>
    </xf>
    <xf numFmtId="0" fontId="30" fillId="4" borderId="0" xfId="0" applyFont="1" applyFill="1" applyAlignment="1">
      <alignment horizontal="left"/>
    </xf>
    <xf numFmtId="0" fontId="31" fillId="3" borderId="0" xfId="0" applyFont="1" applyFill="1" applyAlignment="1">
      <alignment horizontal="left" wrapText="1"/>
    </xf>
    <xf numFmtId="4" fontId="15" fillId="3" borderId="0" xfId="0" applyNumberFormat="1" applyFont="1" applyFill="1" applyAlignment="1">
      <alignment horizontal="left" wrapText="1"/>
    </xf>
    <xf numFmtId="0" fontId="32" fillId="0" borderId="0" xfId="0" applyFont="1" applyAlignment="1">
      <alignment horizontal="left" wrapText="1"/>
    </xf>
    <xf numFmtId="0" fontId="33" fillId="3" borderId="0" xfId="0" applyFont="1" applyFill="1" applyAlignment="1">
      <alignment wrapText="1"/>
    </xf>
    <xf numFmtId="0" fontId="24" fillId="0" borderId="0" xfId="0" applyFont="1" applyAlignment="1">
      <alignment horizontal="left" wrapText="1"/>
    </xf>
    <xf numFmtId="0" fontId="34" fillId="0" borderId="0" xfId="0" applyFont="1" applyAlignment="1">
      <alignment horizontal="left" wrapText="1"/>
    </xf>
    <xf numFmtId="0" fontId="1" fillId="2" borderId="0" xfId="0" applyFont="1" applyFill="1" applyAlignment="1">
      <alignment horizontal="left"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uniplace.org/wp-content/uploads/2018/04/Community-Dinner-Sponsorship-Information-new.pdf" TargetMode="External"/><Relationship Id="rId1" Type="http://schemas.openxmlformats.org/officeDocument/2006/relationships/hyperlink" Target="mailto:pantry@mckinley-foundati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27"/>
  <sheetViews>
    <sheetView tabSelected="1" workbookViewId="0">
      <selection sqref="A1:F1"/>
    </sheetView>
  </sheetViews>
  <sheetFormatPr defaultColWidth="14.42578125" defaultRowHeight="15.75" customHeight="1"/>
  <cols>
    <col min="1" max="3" width="20.140625" customWidth="1"/>
    <col min="4" max="4" width="33.42578125" customWidth="1"/>
    <col min="5" max="5" width="20.140625" customWidth="1"/>
    <col min="6" max="6" width="32" customWidth="1"/>
    <col min="7" max="7" width="31.28515625" customWidth="1"/>
    <col min="8" max="9" width="20.140625" customWidth="1"/>
  </cols>
  <sheetData>
    <row r="1" spans="1:9">
      <c r="A1" s="48" t="s">
        <v>0</v>
      </c>
      <c r="B1" s="49"/>
      <c r="C1" s="49"/>
      <c r="D1" s="49"/>
      <c r="E1" s="49"/>
      <c r="F1" s="49"/>
      <c r="G1" s="2"/>
      <c r="H1" s="1"/>
      <c r="I1" s="1"/>
    </row>
    <row r="2" spans="1:9" ht="47.25">
      <c r="A2" s="3" t="s">
        <v>1</v>
      </c>
      <c r="B2" s="2" t="s">
        <v>2</v>
      </c>
      <c r="C2" s="2" t="s">
        <v>3</v>
      </c>
      <c r="D2" s="2" t="s">
        <v>4</v>
      </c>
      <c r="E2" s="2" t="s">
        <v>5</v>
      </c>
      <c r="F2" s="2" t="s">
        <v>6</v>
      </c>
      <c r="G2" s="2" t="s">
        <v>7</v>
      </c>
      <c r="H2" s="3" t="s">
        <v>8</v>
      </c>
      <c r="I2" s="3" t="s">
        <v>9</v>
      </c>
    </row>
    <row r="3" spans="1:9" ht="51">
      <c r="A3" s="4" t="str">
        <f>HYPERLINK("https://www.bethelamechampaign.org/","Bethel Ame Church")</f>
        <v>Bethel Ame Church</v>
      </c>
      <c r="B3" s="5" t="s">
        <v>10</v>
      </c>
      <c r="C3" s="6" t="s">
        <v>11</v>
      </c>
      <c r="D3" s="5" t="s">
        <v>12</v>
      </c>
      <c r="E3" s="5" t="s">
        <v>13</v>
      </c>
      <c r="F3" s="6" t="s">
        <v>14</v>
      </c>
      <c r="G3" s="4" t="str">
        <f>HYPERLINK("https://www.bethelamechampaign.org/","donations can be made through their website")</f>
        <v>donations can be made through their website</v>
      </c>
      <c r="H3" s="7"/>
      <c r="I3" s="8" t="s">
        <v>15</v>
      </c>
    </row>
    <row r="4" spans="1:9" ht="66" customHeight="1">
      <c r="A4" s="4" t="str">
        <f>HYPERLINK("https://www.champaignschools.org/news-room/article/26231","Champaign Unit 4")</f>
        <v>Champaign Unit 4</v>
      </c>
      <c r="B4" s="6" t="s">
        <v>16</v>
      </c>
      <c r="C4" s="6" t="s">
        <v>17</v>
      </c>
      <c r="D4" s="9" t="s">
        <v>18</v>
      </c>
      <c r="E4" s="9" t="s">
        <v>19</v>
      </c>
      <c r="F4" s="9" t="s">
        <v>20</v>
      </c>
      <c r="G4" s="7"/>
      <c r="H4" s="7"/>
      <c r="I4" s="10" t="s">
        <v>21</v>
      </c>
    </row>
    <row r="5" spans="1:9" ht="65.25" customHeight="1">
      <c r="A5" s="4" t="str">
        <f>HYPERLINK("http://cscrantoul.org/services/","Community Service Center of Northern Champaign County")</f>
        <v>Community Service Center of Northern Champaign County</v>
      </c>
      <c r="B5" s="11" t="s">
        <v>22</v>
      </c>
      <c r="C5" s="6" t="s">
        <v>11</v>
      </c>
      <c r="D5" s="12" t="s">
        <v>23</v>
      </c>
      <c r="E5" s="6" t="s">
        <v>24</v>
      </c>
      <c r="F5" s="13" t="s">
        <v>25</v>
      </c>
      <c r="G5" s="14" t="str">
        <f>HYPERLINK("http://cscrantoul.org/volunteerdonate/","Information about donations can be made through this website.")</f>
        <v>Information about donations can be made through this website.</v>
      </c>
      <c r="H5" s="6" t="s">
        <v>26</v>
      </c>
      <c r="I5" s="5" t="s">
        <v>27</v>
      </c>
    </row>
    <row r="6" spans="1:9" ht="37.5" customHeight="1">
      <c r="A6" s="4" t="str">
        <f>HYPERLINK("https://www.cuathome.us/shelter/","CU at Home Men's Emergency Shelter")</f>
        <v>CU at Home Men's Emergency Shelter</v>
      </c>
      <c r="B6" s="6" t="s">
        <v>28</v>
      </c>
      <c r="C6" s="6" t="s">
        <v>29</v>
      </c>
      <c r="D6" s="15" t="s">
        <v>30</v>
      </c>
      <c r="E6" s="6" t="s">
        <v>31</v>
      </c>
      <c r="F6" s="7"/>
      <c r="G6" s="5" t="s">
        <v>32</v>
      </c>
      <c r="H6" s="6" t="s">
        <v>33</v>
      </c>
      <c r="I6" s="5" t="s">
        <v>34</v>
      </c>
    </row>
    <row r="7" spans="1:9" ht="39" customHeight="1">
      <c r="A7" s="4" t="str">
        <f>HYPERLINK("https://mtd.org/inside/covid-19/","CU-MTD")</f>
        <v>CU-MTD</v>
      </c>
      <c r="B7" s="6" t="s">
        <v>35</v>
      </c>
      <c r="C7" s="6" t="s">
        <v>36</v>
      </c>
      <c r="D7" s="8" t="s">
        <v>37</v>
      </c>
      <c r="E7" s="6" t="s">
        <v>38</v>
      </c>
      <c r="F7" s="7"/>
      <c r="G7" s="16"/>
      <c r="H7" s="7"/>
      <c r="I7" s="8" t="s">
        <v>39</v>
      </c>
    </row>
    <row r="8" spans="1:9" ht="40.5" customHeight="1">
      <c r="A8" s="17" t="str">
        <f>HYPERLINK("https://cultivadorescultivators.org/","Cultivators Pantry")</f>
        <v>Cultivators Pantry</v>
      </c>
      <c r="B8" s="6" t="s">
        <v>40</v>
      </c>
      <c r="C8" s="6" t="s">
        <v>11</v>
      </c>
      <c r="D8" s="18" t="s">
        <v>41</v>
      </c>
      <c r="E8" s="19" t="s">
        <v>42</v>
      </c>
      <c r="F8" s="19"/>
      <c r="G8" s="7"/>
      <c r="H8" s="7"/>
      <c r="I8" s="20" t="s">
        <v>43</v>
      </c>
    </row>
    <row r="9" spans="1:9" ht="25.5">
      <c r="A9" s="21" t="str">
        <f>HYPERLINK("https://dailybreadsoupkitchen.com/?fbclid=IwAR2RrFpw2Ix67o68gArmXvRi54KZMSLt1iOdWwAGujGyjZlvC8fS2yqEosE","Daily Bread Soup Kitchen")</f>
        <v>Daily Bread Soup Kitchen</v>
      </c>
      <c r="B9" s="13" t="s">
        <v>44</v>
      </c>
      <c r="C9" s="13" t="s">
        <v>11</v>
      </c>
      <c r="D9" s="13" t="s">
        <v>45</v>
      </c>
      <c r="E9" s="13" t="s">
        <v>46</v>
      </c>
      <c r="F9" s="7"/>
      <c r="G9" s="4" t="str">
        <f>HYPERLINK("https://dailybreadsoupkitchen.com/?fbclid=IwAR2RrFpw2Ix67o68gArmXvRi54KZMSLt1iOdWwAGujGyjZlvC8fS2yqEosE","Donations can be made through their website ")</f>
        <v xml:space="preserve">Donations can be made through their website </v>
      </c>
      <c r="H9" s="7"/>
      <c r="I9" s="13"/>
    </row>
    <row r="10" spans="1:9" ht="25.5">
      <c r="A10" s="21" t="str">
        <f>HYPERLINK("https://www.facebook.com/pg/DonMoyerBGC/posts/?ref=page_internal","Don Moyer's Boys and Girls Club")</f>
        <v>Don Moyer's Boys and Girls Club</v>
      </c>
      <c r="B10" s="22" t="s">
        <v>47</v>
      </c>
      <c r="C10" s="22" t="s">
        <v>48</v>
      </c>
      <c r="D10" s="22" t="s">
        <v>49</v>
      </c>
      <c r="E10" s="23" t="s">
        <v>50</v>
      </c>
      <c r="F10" s="7"/>
      <c r="G10" s="4" t="str">
        <f>HYPERLINK("https://donate.bgca.org/maindonationform/rc_connect__campaign_designform?id=701460000007DhdAAE&amp;form=00P1M000017WJpbUAG&amp;gclid=EAIaIQobChMI_eDYkZmq6AIVi6_ICh0UsAY9EAAYASAAEgL3i_D_BwE","Donations can be made through their website ")</f>
        <v xml:space="preserve">Donations can be made through their website </v>
      </c>
      <c r="H10" s="7"/>
      <c r="I10" s="13" t="s">
        <v>51</v>
      </c>
    </row>
    <row r="11" spans="1:9" ht="56.25" customHeight="1">
      <c r="A11" s="4" t="str">
        <f>HYPERLINK("https://www.facebook.com/FamilyDentalCareChampaign/?__tn__=%2Cd%2CP-R&amp;eid=ARBglwBKv_NnapAaSoghjB6P-UHcInksIimbxILWAtA80PbvP8ak7NsqKZa42zog0UisOwEV9pctrRAQ","Family Dental Care of Champaign")</f>
        <v>Family Dental Care of Champaign</v>
      </c>
      <c r="B11" s="6" t="s">
        <v>52</v>
      </c>
      <c r="C11" s="6" t="s">
        <v>53</v>
      </c>
      <c r="D11" s="24" t="s">
        <v>54</v>
      </c>
      <c r="E11" s="6" t="s">
        <v>55</v>
      </c>
      <c r="F11" s="16" t="s">
        <v>56</v>
      </c>
      <c r="G11" s="16" t="s">
        <v>57</v>
      </c>
      <c r="H11" s="7"/>
      <c r="I11" s="6" t="s">
        <v>58</v>
      </c>
    </row>
    <row r="12" spans="1:9" ht="76.5">
      <c r="A12" s="21" t="str">
        <f>HYPERLINK("https://www2.illinois.gov/sites/OECD/Pages/For-Communities.aspx","Governor's Office of Early Childhood Development")</f>
        <v>Governor's Office of Early Childhood Development</v>
      </c>
      <c r="B12" s="25" t="s">
        <v>59</v>
      </c>
      <c r="C12" s="26" t="s">
        <v>60</v>
      </c>
      <c r="D12" s="6" t="s">
        <v>61</v>
      </c>
      <c r="E12" s="6" t="s">
        <v>61</v>
      </c>
      <c r="F12" s="6" t="s">
        <v>62</v>
      </c>
      <c r="G12" s="27" t="str">
        <f>HYPERLINK("https://www2.illinois.gov/sites/OECD/Pages/For-Communities.aspx","Qualified volunteers who are willing to temporarily work in an Emergency Child Care Home or Center should complete an Emergency Child Care Staffing Survey found on this website.")</f>
        <v>Qualified volunteers who are willing to temporarily work in an Emergency Child Care Home or Center should complete an Emergency Child Care Staffing Survey found on this website.</v>
      </c>
      <c r="H12" s="7"/>
      <c r="I12" s="7"/>
    </row>
    <row r="13" spans="1:9" ht="56.25" customHeight="1">
      <c r="A13" s="4" t="str">
        <f>HYPERLINK("https://www.facebook.com/jubileecafecucc/","Jubilee Cafe")</f>
        <v>Jubilee Cafe</v>
      </c>
      <c r="B13" s="16" t="s">
        <v>63</v>
      </c>
      <c r="C13" s="6" t="s">
        <v>11</v>
      </c>
      <c r="D13" s="16" t="s">
        <v>64</v>
      </c>
      <c r="E13" s="16" t="s">
        <v>65</v>
      </c>
      <c r="F13" s="7"/>
      <c r="G13" s="6" t="s">
        <v>66</v>
      </c>
      <c r="H13" s="7"/>
      <c r="I13" s="6" t="s">
        <v>67</v>
      </c>
    </row>
    <row r="14" spans="1:9" ht="47.25" customHeight="1">
      <c r="A14" s="4" t="e">
        <f>HYPERLINK("https://www.facebook.com/MaizeMG/posts/3109190719092122?__xts__[0]=68.ARD2xlHgaEmwiKVBXVIvhfFJ2kyVSn2vesd-WBdbY3mdxyN7BP9wiitKEdFL0U8w7zDU5seIJvYOrDFw4bNJ8WLHtvey-IF1L-4fae80v-vGKGxPhsWRJQifR_y9-uES8tTUUADSlpvE-AqkiqTSPnM6A9B7vtpNKpzo-IDIH2t8rhDRh1h23-g1H"&amp;"Krd1efkqKuJwqEi4bRaEBkn_K7RVbJd8plHlxDK-s5pP9L8wddPRuwuMNP_K3ZZd7R9eJtcS6zLUxDPoi_hjO0U6yHE8S7k8lzB1MRI9zvDplZpfQXW5SUiIY6uHHCOcQTvF9NWxRBrZzJZjUM3q_Sn-q3JbQ&amp;__tn__=-R","Maize")</f>
        <v>#VALUE!</v>
      </c>
      <c r="B14" s="6" t="s">
        <v>68</v>
      </c>
      <c r="C14" s="16" t="s">
        <v>69</v>
      </c>
      <c r="D14" s="16" t="s">
        <v>70</v>
      </c>
      <c r="E14" s="16" t="s">
        <v>71</v>
      </c>
      <c r="F14" s="16" t="s">
        <v>72</v>
      </c>
      <c r="G14" s="6" t="s">
        <v>73</v>
      </c>
      <c r="H14" s="7"/>
      <c r="I14" s="16" t="s">
        <v>74</v>
      </c>
    </row>
    <row r="15" spans="1:9" ht="57.75" customHeight="1">
      <c r="A15" s="4" t="str">
        <f>HYPERLINK("https://www.ms.k12.il.us/food-distribution-plans","Mahomet-Seymour community Schools")</f>
        <v>Mahomet-Seymour community Schools</v>
      </c>
      <c r="B15" s="28" t="s">
        <v>75</v>
      </c>
      <c r="C15" s="6" t="s">
        <v>76</v>
      </c>
      <c r="D15" s="5" t="s">
        <v>77</v>
      </c>
      <c r="E15" s="5" t="s">
        <v>78</v>
      </c>
      <c r="F15" s="6" t="s">
        <v>79</v>
      </c>
      <c r="G15" s="7"/>
      <c r="H15" s="7"/>
      <c r="I15" s="8" t="s">
        <v>80</v>
      </c>
    </row>
    <row r="16" spans="1:9" ht="39.75" customHeight="1">
      <c r="A16" s="4" t="e">
        <f>HYPERLINK("https://www.facebook.com/McAlisters-Deli-194879337202297/?__tn__=kCH-R&amp;eid=ARAMS6j8XoJ3A4mAeD-y5LBgnvAHgRHpIDL_LN0erS_hTF77lBFojNWk60Wr-YGKyF11hUIgTWc9P71k&amp;hc_ref=ARQUm-RSF0T_5S72UbSVKi3k26mH9T33C7VA97DyIyquqOovnUnrEIvp4jcDmiQX3mM&amp;fref=nf&amp;__xts__[0]=68.AR"&amp;"DorohswRNUdXOmXwca9wUU3C7HC6TvVT6n0GWe3KR4kPvriZnmsfzexYbfQk5f_divpP3NBQRKBFxjSz2j8qWptjUKUTyospiA4eeOnM6UGYE2_csapDig-VwPtMl1EHWVyT08QKgryvrzuSZWv4ruSU3Jg3ub4xdZcH5_oOK4qx7wyJRi9_XwUxgiAbZ_KrqbqVwFkpaz2K_UN7TL3xJOau1aT655RZuTDGO-704BjdbCdcIeMXOnxBki0nye0"&amp;"caoCIQC84h7sHCHZx3NeyCniS3S9A9_35QtMNX4TKdamJeoOAG1BHBlvBBco2OIktD6bfkv597U8WyPxCldpKk0_Hy5pXhhSoXI8IGPQCEZ1cqVOh8joTq_3lhd5JgWLWWgLnAtIqMQzG5UbqMZuw5JThfXX9bE8LswSelVcED07sP0yFSi_7G2varbzGgD3wysND_uWCnaT3zBbLPwdl_6AbWE7XSR1xudoqerlcLIrb0tvusx975l","McCallister's Deli")</f>
        <v>#VALUE!</v>
      </c>
      <c r="B16" s="29" t="s">
        <v>81</v>
      </c>
      <c r="C16" s="6" t="s">
        <v>82</v>
      </c>
      <c r="D16" s="30" t="s">
        <v>83</v>
      </c>
      <c r="E16" s="5" t="s">
        <v>84</v>
      </c>
      <c r="F16" s="5" t="s">
        <v>85</v>
      </c>
      <c r="G16" s="7"/>
      <c r="H16" s="7"/>
      <c r="I16" s="31" t="s">
        <v>86</v>
      </c>
    </row>
    <row r="17" spans="1:9" ht="33" customHeight="1">
      <c r="A17" s="32" t="str">
        <f>HYPERLINK("https://mckinley-foundation.org/community-service/mckinley-garden-hills-food-pantry/","McKinley Pantry at Garden Hills")</f>
        <v>McKinley Pantry at Garden Hills</v>
      </c>
      <c r="B17" s="11" t="s">
        <v>87</v>
      </c>
      <c r="C17" s="33" t="s">
        <v>88</v>
      </c>
      <c r="D17" s="15" t="s">
        <v>89</v>
      </c>
      <c r="E17" s="6" t="s">
        <v>90</v>
      </c>
      <c r="F17" s="11" t="s">
        <v>91</v>
      </c>
      <c r="G17" s="34"/>
      <c r="H17" s="35" t="s">
        <v>92</v>
      </c>
      <c r="I17" s="36" t="s">
        <v>93</v>
      </c>
    </row>
    <row r="18" spans="1:9" ht="37.5" customHeight="1">
      <c r="A18" s="4" t="str">
        <f>HYPERLINK("https://pacecil.org/","PACE Inc. Center for Independent Living")</f>
        <v>PACE Inc. Center for Independent Living</v>
      </c>
      <c r="B18" s="11" t="s">
        <v>94</v>
      </c>
      <c r="C18" s="6" t="s">
        <v>95</v>
      </c>
      <c r="D18" s="15" t="s">
        <v>96</v>
      </c>
      <c r="E18" s="6" t="s">
        <v>97</v>
      </c>
      <c r="F18" s="7"/>
      <c r="G18" s="5"/>
      <c r="H18" s="6" t="s">
        <v>98</v>
      </c>
      <c r="I18" s="37" t="s">
        <v>99</v>
      </c>
    </row>
    <row r="19" spans="1:9" ht="42" customHeight="1">
      <c r="A19" s="4" t="str">
        <f>HYPERLINK("https://www.facebook.com/cuathome.us/photos/pb.208587855869212.-2207520000../2980245645370072/?type=3&amp;theater","Phoenix Drop-In")</f>
        <v>Phoenix Drop-In</v>
      </c>
      <c r="B19" s="15" t="s">
        <v>100</v>
      </c>
      <c r="C19" s="6" t="s">
        <v>29</v>
      </c>
      <c r="D19" s="15" t="s">
        <v>101</v>
      </c>
      <c r="E19" s="6" t="s">
        <v>102</v>
      </c>
      <c r="F19" s="7"/>
      <c r="G19" s="5" t="s">
        <v>32</v>
      </c>
      <c r="H19" s="6" t="s">
        <v>33</v>
      </c>
      <c r="I19" s="5" t="s">
        <v>34</v>
      </c>
    </row>
    <row r="20" spans="1:9" ht="66" customHeight="1">
      <c r="A20" s="38" t="str">
        <f>HYPERLINK("https://www.rcs137.org/","RANTOUL City Schools")</f>
        <v>RANTOUL City Schools</v>
      </c>
      <c r="B20" s="13" t="s">
        <v>103</v>
      </c>
      <c r="C20" s="13" t="s">
        <v>104</v>
      </c>
      <c r="D20" s="39" t="s">
        <v>105</v>
      </c>
      <c r="E20" s="13" t="s">
        <v>106</v>
      </c>
      <c r="F20" s="40" t="s">
        <v>107</v>
      </c>
      <c r="G20" s="7"/>
      <c r="H20" s="7"/>
      <c r="I20" s="6"/>
    </row>
    <row r="21" spans="1:9" ht="66" customHeight="1">
      <c r="A21" s="4" t="str">
        <f>HYPERLINK("https://www.thevineyardchurch.us/community/ministries/hope-center/","The Hope Center")</f>
        <v>The Hope Center</v>
      </c>
      <c r="B21" s="6" t="s">
        <v>108</v>
      </c>
      <c r="C21" s="6" t="s">
        <v>109</v>
      </c>
      <c r="D21" s="6" t="s">
        <v>110</v>
      </c>
      <c r="E21" s="11" t="s">
        <v>111</v>
      </c>
      <c r="F21" s="6"/>
      <c r="G21" s="4" t="str">
        <f>HYPERLINK("https://www.thevineyardchurch.us/give/","Donations can be made through their website")</f>
        <v>Donations can be made through their website</v>
      </c>
      <c r="H21" s="6"/>
      <c r="I21" s="41" t="s">
        <v>112</v>
      </c>
    </row>
    <row r="22" spans="1:9" ht="76.5">
      <c r="A22" s="4" t="str">
        <f>HYPERLINK("https://www.uniplace.org/communitydinner/","UniPlace Christian Church")</f>
        <v>UniPlace Christian Church</v>
      </c>
      <c r="B22" s="6" t="s">
        <v>113</v>
      </c>
      <c r="C22" s="6" t="s">
        <v>11</v>
      </c>
      <c r="D22" s="6" t="s">
        <v>114</v>
      </c>
      <c r="E22" s="6" t="s">
        <v>115</v>
      </c>
      <c r="F22" s="6" t="s">
        <v>116</v>
      </c>
      <c r="G22" s="42" t="s">
        <v>117</v>
      </c>
      <c r="H22" s="6" t="s">
        <v>118</v>
      </c>
      <c r="I22" s="6" t="s">
        <v>119</v>
      </c>
    </row>
    <row r="23" spans="1:9" ht="57" customHeight="1">
      <c r="A23" s="4" t="str">
        <f t="shared" ref="A23:A24" si="0">HYPERLINK("https://usd116.org/covid-19/","Urbana School District")</f>
        <v>Urbana School District</v>
      </c>
      <c r="B23" s="16" t="s">
        <v>120</v>
      </c>
      <c r="C23" s="6" t="s">
        <v>121</v>
      </c>
      <c r="D23" s="43" t="s">
        <v>122</v>
      </c>
      <c r="E23" s="6" t="s">
        <v>123</v>
      </c>
      <c r="F23" s="16" t="s">
        <v>124</v>
      </c>
      <c r="G23" s="7"/>
      <c r="H23" s="7"/>
      <c r="I23" s="16" t="s">
        <v>125</v>
      </c>
    </row>
    <row r="24" spans="1:9" ht="57" customHeight="1">
      <c r="A24" s="4" t="str">
        <f t="shared" si="0"/>
        <v>Urbana School District</v>
      </c>
      <c r="B24" s="6" t="s">
        <v>126</v>
      </c>
      <c r="C24" s="6" t="s">
        <v>127</v>
      </c>
      <c r="D24" s="6" t="s">
        <v>128</v>
      </c>
      <c r="E24" s="6" t="s">
        <v>123</v>
      </c>
      <c r="F24" s="16" t="s">
        <v>129</v>
      </c>
      <c r="G24" s="7"/>
      <c r="H24" s="7"/>
      <c r="I24" s="16" t="s">
        <v>125</v>
      </c>
    </row>
    <row r="25" spans="1:9" ht="28.5">
      <c r="A25" s="44"/>
      <c r="B25" s="45" t="s">
        <v>130</v>
      </c>
      <c r="C25" s="46"/>
      <c r="D25" s="46"/>
      <c r="E25" s="46"/>
      <c r="F25" s="46"/>
      <c r="G25" s="46"/>
      <c r="H25" s="46"/>
      <c r="I25" s="46"/>
    </row>
    <row r="26" spans="1:9" ht="38.25">
      <c r="A26" s="21" t="str">
        <f>HYPERLINK("https://www.chambanamoms.com/2020/03/15/champaign-urbana-area-restaurants-offer-to-provide-free-kids-meals-during-school-closures/?fbclid=IwAR3Gi1JCPvaKJ73z4BDxeDLZCI0IxxqGe9gSi8exE_LeujXmyGUQaVu6m3Q","Additional list of restaurants providing free food")</f>
        <v>Additional list of restaurants providing free food</v>
      </c>
      <c r="B26" s="7"/>
      <c r="C26" s="7"/>
      <c r="D26" s="7"/>
      <c r="E26" s="7"/>
      <c r="F26" s="7"/>
      <c r="G26" s="7"/>
      <c r="H26" s="7"/>
      <c r="I26" s="7"/>
    </row>
    <row r="27" spans="1:9" ht="12.75">
      <c r="A27" s="47"/>
      <c r="B27" s="46"/>
      <c r="C27" s="46"/>
      <c r="D27" s="46"/>
      <c r="E27" s="46"/>
      <c r="F27" s="46"/>
      <c r="G27" s="46"/>
      <c r="H27" s="46"/>
      <c r="I27" s="46"/>
    </row>
  </sheetData>
  <mergeCells count="1">
    <mergeCell ref="A1:F1"/>
  </mergeCells>
  <hyperlinks>
    <hyperlink ref="I17" r:id="rId1" xr:uid="{00000000-0004-0000-0000-000000000000}"/>
    <hyperlink ref="G22" r:id="rId2" xr:uid="{00000000-0004-0000-00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Goebel</dc:creator>
  <cp:lastModifiedBy>Nathan Goebel</cp:lastModifiedBy>
  <dcterms:created xsi:type="dcterms:W3CDTF">2020-03-25T18:30:21Z</dcterms:created>
  <dcterms:modified xsi:type="dcterms:W3CDTF">2020-03-25T18:30:21Z</dcterms:modified>
</cp:coreProperties>
</file>